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T:\A1\2-0104 Frankfurt spart Strom\2. Förderung\BeA_Haushalte\"/>
    </mc:Choice>
  </mc:AlternateContent>
  <bookViews>
    <workbookView xWindow="0" yWindow="0" windowWidth="28800" windowHeight="13500"/>
  </bookViews>
  <sheets>
    <sheet name="Tabelle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1" l="1"/>
  <c r="J10" i="1" s="1"/>
  <c r="H11" i="1"/>
  <c r="H9" i="1"/>
  <c r="J9" i="1" s="1"/>
  <c r="E11" i="1"/>
  <c r="E10" i="1"/>
  <c r="F14" i="1"/>
  <c r="E9" i="1"/>
  <c r="I3" i="1"/>
  <c r="J11" i="1" l="1"/>
  <c r="G15" i="1" s="1"/>
  <c r="G14" i="1"/>
  <c r="G19" i="1" s="1"/>
  <c r="I14" i="1" l="1"/>
  <c r="G16" i="1"/>
  <c r="G20" i="1" s="1"/>
  <c r="I16" i="1" l="1"/>
  <c r="F18" i="1" s="1"/>
  <c r="I20" i="1"/>
  <c r="I19" i="1"/>
  <c r="I23" i="1" l="1"/>
</calcChain>
</file>

<file path=xl/sharedStrings.xml><?xml version="1.0" encoding="utf-8"?>
<sst xmlns="http://schemas.openxmlformats.org/spreadsheetml/2006/main" count="37" uniqueCount="29">
  <si>
    <t>Datum</t>
  </si>
  <si>
    <t>von</t>
  </si>
  <si>
    <t>bis</t>
  </si>
  <si>
    <t>Verbrauch</t>
  </si>
  <si>
    <t>[kWh]</t>
  </si>
  <si>
    <t>Anzahl Tage</t>
  </si>
  <si>
    <t>[-]</t>
  </si>
  <si>
    <t>Jahresverbrauch</t>
  </si>
  <si>
    <t>[kWh/a]</t>
  </si>
  <si>
    <t>Aktueller Jahresverbrauch</t>
  </si>
  <si>
    <t>10%-Grenze</t>
  </si>
  <si>
    <t>Gesamte Einsparung</t>
  </si>
  <si>
    <t>Wurde im Vorjahr erfolgreich ein Antrag gestellt?</t>
  </si>
  <si>
    <t>Berechnung der Stromsparprämie*</t>
  </si>
  <si>
    <t>Zu erwartende Prämie*</t>
  </si>
  <si>
    <t>Eingaben bitte in die gelben Felder, nur diesen werden für die Berechnung berücksichtigt.</t>
  </si>
  <si>
    <t>EUR</t>
  </si>
  <si>
    <t>Darüber hinausgehende Einsparung</t>
  </si>
  <si>
    <t>des Energiereferats, die im Laufe der Antragsbearbeitung durchgeführt werden.</t>
  </si>
  <si>
    <t>* Die Berechnung erfolgt ohne Gewähr, ausschlaggebend sind die Berechnungen</t>
  </si>
  <si>
    <t>(dd.mm.yyyy)</t>
  </si>
  <si>
    <t>kWh</t>
  </si>
  <si>
    <t>Prämienhöhe</t>
  </si>
  <si>
    <t>Ermittlung der Einsparung</t>
  </si>
  <si>
    <t>kWh -&gt;</t>
  </si>
  <si>
    <t>%</t>
  </si>
  <si>
    <t>Prozentual</t>
  </si>
  <si>
    <t>Stand 03.01.2023</t>
  </si>
  <si>
    <t>Stadt Frankfurt am Main - Klimareferat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</si>
</sst>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1"/>
      <color theme="1"/>
      <name val="Calibri"/>
      <family val="2"/>
      <scheme val="minor"/>
    </font>
    <font>
      <sz val="10"/>
      <color theme="1"/>
      <name val="Calibri"/>
      <family val="2"/>
      <scheme val="minor"/>
    </font>
    <font>
      <b/>
      <sz val="12"/>
      <color theme="1"/>
      <name val="Calibri"/>
      <family val="2"/>
      <scheme val="minor"/>
    </font>
    <font>
      <b/>
      <i/>
      <sz val="11"/>
      <color rgb="FFC00000"/>
      <name val="Calibri"/>
      <family val="2"/>
      <scheme val="minor"/>
    </font>
    <font>
      <i/>
      <sz val="11"/>
      <color theme="1"/>
      <name val="Calibri"/>
      <family val="2"/>
      <scheme val="minor"/>
    </font>
    <font>
      <i/>
      <sz val="10"/>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9" tint="0.59999389629810485"/>
        <bgColor indexed="64"/>
      </patternFill>
    </fill>
  </fills>
  <borders count="1">
    <border>
      <left/>
      <right/>
      <top/>
      <bottom/>
      <diagonal/>
    </border>
  </borders>
  <cellStyleXfs count="1">
    <xf numFmtId="0" fontId="0" fillId="0" borderId="0"/>
  </cellStyleXfs>
  <cellXfs count="26">
    <xf numFmtId="0" fontId="0" fillId="0" borderId="0" xfId="0"/>
    <xf numFmtId="0" fontId="0" fillId="3" borderId="0" xfId="0" applyFill="1"/>
    <xf numFmtId="0" fontId="0" fillId="3" borderId="0" xfId="0" applyFill="1" applyAlignment="1">
      <alignment horizontal="right"/>
    </xf>
    <xf numFmtId="0" fontId="1" fillId="3" borderId="0" xfId="0" applyFont="1" applyFill="1" applyAlignment="1">
      <alignment horizontal="center"/>
    </xf>
    <xf numFmtId="164" fontId="0" fillId="3" borderId="0" xfId="0" applyNumberFormat="1" applyFill="1"/>
    <xf numFmtId="0" fontId="0" fillId="3" borderId="0" xfId="0" applyFont="1" applyFill="1" applyAlignment="1">
      <alignment horizontal="left"/>
    </xf>
    <xf numFmtId="2" fontId="0" fillId="3" borderId="0" xfId="0" applyNumberFormat="1" applyFill="1"/>
    <xf numFmtId="0" fontId="0" fillId="3" borderId="0" xfId="0" applyFill="1" applyBorder="1" applyAlignment="1">
      <alignment horizontal="right"/>
    </xf>
    <xf numFmtId="0" fontId="0" fillId="3" borderId="0" xfId="0" applyFill="1" applyBorder="1"/>
    <xf numFmtId="2" fontId="2" fillId="3" borderId="0" xfId="0" applyNumberFormat="1" applyFont="1" applyFill="1" applyBorder="1"/>
    <xf numFmtId="0" fontId="3" fillId="3" borderId="0" xfId="0" applyFont="1" applyFill="1"/>
    <xf numFmtId="0" fontId="2" fillId="3" borderId="0" xfId="0" applyFont="1" applyFill="1"/>
    <xf numFmtId="0" fontId="0" fillId="4" borderId="0" xfId="0" applyFill="1"/>
    <xf numFmtId="0" fontId="0" fillId="3" borderId="0" xfId="0" applyFont="1" applyFill="1" applyBorder="1" applyAlignment="1">
      <alignment horizontal="left"/>
    </xf>
    <xf numFmtId="0" fontId="4" fillId="3" borderId="0" xfId="0" applyFont="1" applyFill="1" applyBorder="1"/>
    <xf numFmtId="0" fontId="0" fillId="3" borderId="0" xfId="0" applyFont="1" applyFill="1" applyBorder="1" applyAlignment="1">
      <alignment horizontal="center"/>
    </xf>
    <xf numFmtId="0" fontId="4" fillId="3" borderId="0" xfId="0" applyFont="1" applyFill="1" applyBorder="1" applyAlignment="1">
      <alignment horizontal="left"/>
    </xf>
    <xf numFmtId="164" fontId="4" fillId="3" borderId="0" xfId="0" applyNumberFormat="1" applyFont="1" applyFill="1" applyBorder="1"/>
    <xf numFmtId="0" fontId="4" fillId="3" borderId="0" xfId="0" applyFont="1" applyFill="1"/>
    <xf numFmtId="0" fontId="5" fillId="3" borderId="0" xfId="0" applyFont="1" applyFill="1" applyAlignment="1">
      <alignment horizontal="right"/>
    </xf>
    <xf numFmtId="14" fontId="0" fillId="2" borderId="0" xfId="0" applyNumberFormat="1" applyFill="1" applyProtection="1">
      <protection locked="0"/>
    </xf>
    <xf numFmtId="3" fontId="0" fillId="2" borderId="0" xfId="0" applyNumberFormat="1" applyFill="1" applyProtection="1">
      <protection locked="0"/>
    </xf>
    <xf numFmtId="0" fontId="0" fillId="2" borderId="0" xfId="0" applyFill="1" applyProtection="1">
      <protection locked="0"/>
    </xf>
    <xf numFmtId="0" fontId="5" fillId="3" borderId="0" xfId="0" applyFont="1" applyFill="1"/>
    <xf numFmtId="0" fontId="4" fillId="3" borderId="0" xfId="0" applyFont="1" applyFill="1" applyBorder="1" applyAlignment="1">
      <alignment horizontal="center"/>
    </xf>
    <xf numFmtId="0" fontId="4" fillId="3" borderId="0" xfId="0" applyFont="1" applyFill="1" applyAlignment="1">
      <alignment horizontal="center"/>
    </xf>
  </cellXfs>
  <cellStyles count="1">
    <cellStyle name="Standard" xfId="0" builtinId="0"/>
  </cellStyles>
  <dxfs count="2">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19051</xdr:colOff>
      <xdr:row>1</xdr:row>
      <xdr:rowOff>1</xdr:rowOff>
    </xdr:from>
    <xdr:to>
      <xdr:col>21</xdr:col>
      <xdr:colOff>285751</xdr:colOff>
      <xdr:row>15</xdr:row>
      <xdr:rowOff>9525</xdr:rowOff>
    </xdr:to>
    <xdr:sp macro="" textlink="">
      <xdr:nvSpPr>
        <xdr:cNvPr id="2" name="Textfeld 1"/>
        <xdr:cNvSpPr txBox="1"/>
      </xdr:nvSpPr>
      <xdr:spPr>
        <a:xfrm>
          <a:off x="10077451" y="190501"/>
          <a:ext cx="5600700" cy="26955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Bitte beachten</a:t>
          </a:r>
          <a:r>
            <a:rPr lang="de-DE" sz="1100" baseline="0"/>
            <a:t> Sie Folgendes:</a:t>
          </a:r>
        </a:p>
        <a:p>
          <a:endParaRPr lang="de-DE" sz="1100" baseline="0"/>
        </a:p>
        <a:p>
          <a:pPr lvl="0"/>
          <a:r>
            <a:rPr lang="de-DE" sz="1100" baseline="0"/>
            <a:t>Wenn Sie im Vorjahr erfolgreich einen Prämienantrag gestellt haben, wird der aktuelle Wert direkt mit dem Verbrauchswert des Vorjahres verglichen. In allen anderen Fällen wird der aktuelle Wert mit dem Mittelwert der beiden Vorjahre verglichen.</a:t>
          </a:r>
        </a:p>
        <a:p>
          <a:pPr lvl="0"/>
          <a:r>
            <a:rPr lang="de-DE" sz="1100" baseline="0"/>
            <a:t>Deshalb bitte zuerst die Angabe zur Antragstellung eintragen bzw. auswählen. Die Felder werden dann entsprechend eingefärbt. Für die Berechnung werden nur die Daten der gelb eingefärbten Felder verwendet.</a:t>
          </a:r>
        </a:p>
        <a:p>
          <a:pPr lvl="0"/>
          <a:endParaRPr lang="de-DE" sz="1100" baseline="0"/>
        </a:p>
        <a:p>
          <a:pPr lvl="0"/>
          <a:r>
            <a:rPr lang="de-DE" sz="1100" baseline="0"/>
            <a:t>Bitte verwenden Sie immer die aktuelle Version des Prämienrechners, diese steht im Bereich Download/Links auf unserer Internetseite (frankfurt-spart-strom.de) bereit.</a:t>
          </a:r>
          <a:endParaRPr lang="de-DE" sz="1100"/>
        </a:p>
        <a:p>
          <a:endParaRPr lang="de-DE" sz="1100"/>
        </a:p>
        <a:p>
          <a:r>
            <a:rPr lang="de-DE" sz="1100"/>
            <a:t>Falls Sie Fragen</a:t>
          </a:r>
          <a:r>
            <a:rPr lang="de-DE" sz="1100" baseline="0"/>
            <a:t> oder Anregungen zum Rechner haben, Sie können uns per E-Mail (mitmachen@frankfurt-spart-strom.de) oder telefonisch (069 212-39090) erreichen. </a:t>
          </a:r>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B1:M28"/>
  <sheetViews>
    <sheetView tabSelected="1" workbookViewId="0">
      <selection activeCell="I10" sqref="I10"/>
    </sheetView>
  </sheetViews>
  <sheetFormatPr baseColWidth="10" defaultRowHeight="15" x14ac:dyDescent="0.25"/>
  <cols>
    <col min="6" max="6" width="13" customWidth="1"/>
    <col min="7" max="7" width="13.140625" customWidth="1"/>
    <col min="11" max="11" width="6.85546875" customWidth="1"/>
    <col min="12" max="12" width="3.5703125" customWidth="1"/>
  </cols>
  <sheetData>
    <row r="1" spans="2:13" x14ac:dyDescent="0.25">
      <c r="B1" s="1"/>
      <c r="C1" s="1"/>
      <c r="D1" s="12" t="s">
        <v>15</v>
      </c>
      <c r="E1" s="12"/>
      <c r="F1" s="12"/>
      <c r="G1" s="12"/>
      <c r="H1" s="12"/>
      <c r="I1" s="12"/>
      <c r="J1" s="12"/>
      <c r="K1" s="1"/>
      <c r="L1" s="1"/>
      <c r="M1" s="1"/>
    </row>
    <row r="2" spans="2:13" x14ac:dyDescent="0.25">
      <c r="B2" s="1"/>
      <c r="C2" s="1"/>
      <c r="D2" s="1"/>
      <c r="E2" s="1"/>
      <c r="F2" s="1"/>
      <c r="G2" s="1"/>
      <c r="H2" s="1"/>
      <c r="I2" s="1"/>
      <c r="J2" s="1"/>
      <c r="K2" s="1"/>
      <c r="L2" s="1"/>
      <c r="M2" s="1"/>
    </row>
    <row r="3" spans="2:13" x14ac:dyDescent="0.25">
      <c r="B3" s="1"/>
      <c r="C3" s="1"/>
      <c r="D3" s="1" t="s">
        <v>12</v>
      </c>
      <c r="E3" s="1"/>
      <c r="F3" s="1"/>
      <c r="G3" s="1"/>
      <c r="H3" s="22"/>
      <c r="I3" s="10" t="str">
        <f>IF(H3="","Bitte diese Angabe zuerst!","")</f>
        <v>Bitte diese Angabe zuerst!</v>
      </c>
      <c r="J3" s="1"/>
      <c r="K3" s="1"/>
      <c r="L3" s="1"/>
      <c r="M3" s="1"/>
    </row>
    <row r="4" spans="2:13" x14ac:dyDescent="0.25">
      <c r="B4" s="1"/>
      <c r="C4" s="1"/>
      <c r="D4" s="1"/>
      <c r="E4" s="1"/>
      <c r="F4" s="1"/>
      <c r="G4" s="1"/>
      <c r="H4" s="1"/>
      <c r="I4" s="1"/>
      <c r="J4" s="1"/>
      <c r="K4" s="1"/>
      <c r="L4" s="1"/>
      <c r="M4" s="1"/>
    </row>
    <row r="5" spans="2:13" ht="15.75" x14ac:dyDescent="0.25">
      <c r="B5" s="1"/>
      <c r="C5" s="1"/>
      <c r="D5" s="11" t="s">
        <v>13</v>
      </c>
      <c r="E5" s="1"/>
      <c r="F5" s="1"/>
      <c r="G5" s="1"/>
      <c r="H5" s="1"/>
      <c r="I5" s="1"/>
      <c r="J5" s="1"/>
      <c r="K5" s="1"/>
      <c r="L5" s="1"/>
      <c r="M5" s="1"/>
    </row>
    <row r="6" spans="2:13" x14ac:dyDescent="0.25">
      <c r="B6" s="1"/>
      <c r="C6" s="1"/>
      <c r="D6" s="1"/>
      <c r="E6" s="1"/>
      <c r="F6" s="1" t="s">
        <v>0</v>
      </c>
      <c r="G6" s="1"/>
      <c r="H6" s="1" t="s">
        <v>5</v>
      </c>
      <c r="I6" s="1" t="s">
        <v>3</v>
      </c>
      <c r="J6" s="1" t="s">
        <v>7</v>
      </c>
      <c r="K6" s="1"/>
      <c r="L6" s="1"/>
      <c r="M6" s="1"/>
    </row>
    <row r="7" spans="2:13" x14ac:dyDescent="0.25">
      <c r="B7" s="1"/>
      <c r="C7" s="1"/>
      <c r="D7" s="1"/>
      <c r="E7" s="1"/>
      <c r="F7" s="1" t="s">
        <v>1</v>
      </c>
      <c r="G7" s="1" t="s">
        <v>2</v>
      </c>
      <c r="H7" s="1"/>
      <c r="I7" s="1"/>
      <c r="J7" s="1"/>
      <c r="K7" s="1"/>
      <c r="L7" s="1"/>
      <c r="M7" s="1"/>
    </row>
    <row r="8" spans="2:13" x14ac:dyDescent="0.25">
      <c r="B8" s="1"/>
      <c r="C8" s="1"/>
      <c r="D8" s="1"/>
      <c r="E8" s="1"/>
      <c r="F8" s="3" t="s">
        <v>20</v>
      </c>
      <c r="G8" s="3" t="s">
        <v>20</v>
      </c>
      <c r="H8" s="3" t="s">
        <v>6</v>
      </c>
      <c r="I8" s="3" t="s">
        <v>4</v>
      </c>
      <c r="J8" s="3" t="s">
        <v>8</v>
      </c>
      <c r="K8" s="1"/>
      <c r="L8" s="1"/>
      <c r="M8" s="1"/>
    </row>
    <row r="9" spans="2:13" x14ac:dyDescent="0.25">
      <c r="B9" s="1"/>
      <c r="C9" s="1"/>
      <c r="D9" s="1"/>
      <c r="E9" s="2" t="str">
        <f>IF(H3="ja","Es wird nur mit dem Wert des Vorjahres verglichen!",IF(H3="nein","2te Vergleichsrechnung",""))</f>
        <v/>
      </c>
      <c r="F9" s="20"/>
      <c r="G9" s="20"/>
      <c r="H9" s="1" t="str">
        <f>IF(H$3="","",IF(AND(ISNUMBER(G9),ISNUMBER(F9)),G9-F9+1,""))</f>
        <v/>
      </c>
      <c r="I9" s="21"/>
      <c r="J9" s="4" t="str">
        <f>IF(H$3="","",IF(AND(ISNUMBER(H9),ISNUMBER(I9)),I9/H9*365,""))</f>
        <v/>
      </c>
      <c r="K9" s="1"/>
      <c r="L9" s="1"/>
      <c r="M9" s="1"/>
    </row>
    <row r="10" spans="2:13" x14ac:dyDescent="0.25">
      <c r="B10" s="1"/>
      <c r="C10" s="1"/>
      <c r="D10" s="1"/>
      <c r="E10" s="2" t="str">
        <f>IF(H3="ja","Rechnung des Vorjahres",IF(H3="nein","1te Vergleichsrechnung",""))</f>
        <v/>
      </c>
      <c r="F10" s="20"/>
      <c r="G10" s="20"/>
      <c r="H10" s="1" t="str">
        <f t="shared" ref="H10:H11" si="0">IF(H$3="","",IF(AND(ISNUMBER(G10),ISNUMBER(F10)),G10-F10+1,""))</f>
        <v/>
      </c>
      <c r="I10" s="21"/>
      <c r="J10" s="4" t="str">
        <f>IF(H$3="","",IF(AND(ISNUMBER(H10),ISNUMBER(I10)),I10/H10*365,""))</f>
        <v/>
      </c>
      <c r="K10" s="1"/>
      <c r="L10" s="1"/>
      <c r="M10" s="1"/>
    </row>
    <row r="11" spans="2:13" x14ac:dyDescent="0.25">
      <c r="B11" s="1"/>
      <c r="C11" s="1"/>
      <c r="D11" s="1"/>
      <c r="E11" s="2" t="str">
        <f>IF(H3="","","Aktuelle Rechnung")</f>
        <v/>
      </c>
      <c r="F11" s="20"/>
      <c r="G11" s="20"/>
      <c r="H11" s="1" t="str">
        <f t="shared" si="0"/>
        <v/>
      </c>
      <c r="I11" s="21"/>
      <c r="J11" s="4" t="str">
        <f>IF(H$3="","",IF(AND(ISNUMBER(H11),ISNUMBER(I11)),I11/H11*365,""))</f>
        <v/>
      </c>
      <c r="K11" s="1"/>
      <c r="L11" s="1"/>
      <c r="M11" s="1"/>
    </row>
    <row r="12" spans="2:13" x14ac:dyDescent="0.25">
      <c r="B12" s="1"/>
      <c r="C12" s="1"/>
      <c r="D12" s="1"/>
      <c r="E12" s="1"/>
      <c r="F12" s="1"/>
      <c r="G12" s="1"/>
      <c r="H12" s="1"/>
      <c r="I12" s="1"/>
      <c r="J12" s="1"/>
      <c r="K12" s="1"/>
      <c r="L12" s="1"/>
      <c r="M12" s="1"/>
    </row>
    <row r="13" spans="2:13" ht="15.75" x14ac:dyDescent="0.25">
      <c r="B13" s="1"/>
      <c r="C13" s="1"/>
      <c r="D13" s="11" t="s">
        <v>23</v>
      </c>
      <c r="E13" s="1"/>
      <c r="F13" s="1"/>
      <c r="G13" s="1"/>
      <c r="H13" s="1"/>
      <c r="I13" s="25" t="s">
        <v>10</v>
      </c>
      <c r="J13" s="25"/>
      <c r="K13" s="1"/>
      <c r="L13" s="1"/>
      <c r="M13" s="1"/>
    </row>
    <row r="14" spans="2:13" x14ac:dyDescent="0.25">
      <c r="B14" s="1"/>
      <c r="C14" s="1"/>
      <c r="D14" s="1"/>
      <c r="E14" s="1"/>
      <c r="F14" s="2" t="str">
        <f>IF(H3="ja","Rechnung des Vorjahres",IF(H3="nein","Mittelwert der beiden Vergleichsjahre",""))</f>
        <v/>
      </c>
      <c r="G14" s="4" t="str">
        <f>IF(H3="","",IF(H3="nein",IF(AND(ISNUMBER(I9),ISNUMBER(I10)),AVERAGE(J9:J10),""),IF(ISNUMBER(I10),J10,"")))</f>
        <v/>
      </c>
      <c r="H14" s="13" t="s">
        <v>21</v>
      </c>
      <c r="I14" s="17" t="str">
        <f>IF(ISNUMBER(G14),G14*0.1,"")</f>
        <v/>
      </c>
      <c r="J14" s="18" t="s">
        <v>21</v>
      </c>
      <c r="K14" s="1"/>
      <c r="L14" s="1"/>
      <c r="M14" s="1"/>
    </row>
    <row r="15" spans="2:13" x14ac:dyDescent="0.25">
      <c r="B15" s="1"/>
      <c r="C15" s="1"/>
      <c r="D15" s="1"/>
      <c r="E15" s="1"/>
      <c r="F15" s="2" t="s">
        <v>9</v>
      </c>
      <c r="G15" s="4" t="str">
        <f>IF(H3="","",IF(ISNUMBER(I11),J11,""))</f>
        <v/>
      </c>
      <c r="H15" s="5" t="s">
        <v>21</v>
      </c>
      <c r="I15" s="24" t="s">
        <v>26</v>
      </c>
      <c r="J15" s="24"/>
      <c r="K15" s="1"/>
      <c r="L15" s="1"/>
      <c r="M15" s="1"/>
    </row>
    <row r="16" spans="2:13" x14ac:dyDescent="0.25">
      <c r="B16" s="1"/>
      <c r="C16" s="1"/>
      <c r="D16" s="1"/>
      <c r="E16" s="1"/>
      <c r="F16" s="2" t="s">
        <v>11</v>
      </c>
      <c r="G16" s="4" t="str">
        <f>IF(AND(ISNUMBER(G14),ISNUMBER(G15)),G14-G15,"")</f>
        <v/>
      </c>
      <c r="H16" s="5" t="s">
        <v>21</v>
      </c>
      <c r="I16" s="14" t="str">
        <f>IF(ISNUMBER(G16),ROUND(G16/G14*100,2),"")</f>
        <v/>
      </c>
      <c r="J16" s="1" t="s">
        <v>25</v>
      </c>
      <c r="K16" s="14"/>
      <c r="L16" s="15"/>
      <c r="M16" s="16"/>
    </row>
    <row r="17" spans="2:13" x14ac:dyDescent="0.25">
      <c r="B17" s="1"/>
      <c r="C17" s="1"/>
      <c r="D17" s="1"/>
      <c r="E17" s="1"/>
      <c r="F17" s="4"/>
      <c r="G17" s="4"/>
      <c r="H17" s="4"/>
      <c r="I17" s="4"/>
      <c r="J17" s="4"/>
      <c r="K17" s="8"/>
      <c r="L17" s="8"/>
      <c r="M17" s="1"/>
    </row>
    <row r="18" spans="2:13" ht="15.75" x14ac:dyDescent="0.25">
      <c r="B18" s="1"/>
      <c r="C18" s="1"/>
      <c r="D18" s="11" t="s">
        <v>22</v>
      </c>
      <c r="E18" s="1"/>
      <c r="F18" s="4" t="str">
        <f>IF(AND(ISNUMBER(G16),ISNUMBER(G19)),IF(G16&gt;G19,"",IF(AND(I16&gt;=9.5,I16&lt;9.9999),"Kulanzrundung, ab einer Einsparung von 9,5% wird auf 10% aufgerundet.",ROUND(G16,1) &amp; " &lt; " &amp; ROUND(G19,1) &amp; " -&gt;  Mit den eingegebenen Daten wird die 10%-Grenze leider nicht erreicht.")),"")</f>
        <v/>
      </c>
      <c r="G18" s="1"/>
      <c r="H18" s="1"/>
      <c r="I18" s="8"/>
      <c r="J18" s="1"/>
      <c r="K18" s="8"/>
      <c r="L18" s="8"/>
      <c r="M18" s="1"/>
    </row>
    <row r="19" spans="2:13" x14ac:dyDescent="0.25">
      <c r="B19" s="1"/>
      <c r="C19" s="1"/>
      <c r="D19" s="1"/>
      <c r="E19" s="1"/>
      <c r="F19" s="2" t="s">
        <v>10</v>
      </c>
      <c r="G19" s="4" t="str">
        <f>IF(ISNUMBER(G14),G14*0.1,"")</f>
        <v/>
      </c>
      <c r="H19" s="5" t="s">
        <v>24</v>
      </c>
      <c r="I19" s="6" t="str">
        <f>IF(ISNUMBER(G16),IF(G16/G14&gt;=0.095,20,""),"")</f>
        <v/>
      </c>
      <c r="J19" s="1" t="s">
        <v>16</v>
      </c>
      <c r="K19" s="8"/>
      <c r="L19" s="8"/>
      <c r="M19" s="1"/>
    </row>
    <row r="20" spans="2:13" x14ac:dyDescent="0.25">
      <c r="B20" s="1"/>
      <c r="C20" s="1"/>
      <c r="D20" s="1"/>
      <c r="E20" s="1"/>
      <c r="F20" s="2" t="s">
        <v>17</v>
      </c>
      <c r="G20" s="4" t="str">
        <f>IF(H3="","",IF(AND(ISNUMBER(G16),ISNUMBER(G19)),IF((G16-G19)&gt;0,G16-G19,""),""))</f>
        <v/>
      </c>
      <c r="H20" s="5" t="s">
        <v>24</v>
      </c>
      <c r="I20" s="6" t="str">
        <f>IF(H3="","",IF(ISNUMBER(G20),G20*0.1,""))</f>
        <v/>
      </c>
      <c r="J20" s="1" t="s">
        <v>16</v>
      </c>
      <c r="K20" s="1"/>
      <c r="L20" s="1"/>
      <c r="M20" s="1"/>
    </row>
    <row r="21" spans="2:13" x14ac:dyDescent="0.25">
      <c r="B21" s="1"/>
      <c r="C21" s="1"/>
      <c r="D21" s="1"/>
      <c r="E21" s="1"/>
      <c r="F21" s="1"/>
      <c r="G21" s="1"/>
      <c r="H21" s="1"/>
      <c r="I21" s="1"/>
      <c r="J21" s="1"/>
      <c r="K21" s="1"/>
      <c r="L21" s="1"/>
      <c r="M21" s="1"/>
    </row>
    <row r="22" spans="2:13" x14ac:dyDescent="0.25">
      <c r="B22" s="1"/>
      <c r="C22" s="1"/>
      <c r="D22" s="1"/>
      <c r="E22" s="1"/>
      <c r="F22" s="1"/>
      <c r="G22" s="1"/>
      <c r="H22" s="1"/>
      <c r="I22" s="1"/>
      <c r="J22" s="1"/>
      <c r="K22" s="1"/>
      <c r="L22" s="1"/>
      <c r="M22" s="1"/>
    </row>
    <row r="23" spans="2:13" ht="15.75" x14ac:dyDescent="0.25">
      <c r="B23" s="1"/>
      <c r="C23" s="1"/>
      <c r="D23" s="1"/>
      <c r="E23" s="1"/>
      <c r="F23" s="1"/>
      <c r="G23" s="7" t="s">
        <v>14</v>
      </c>
      <c r="H23" s="8"/>
      <c r="I23" s="9">
        <f>ROUND(SUM(I19:I20),1)</f>
        <v>0</v>
      </c>
      <c r="J23" s="11" t="s">
        <v>16</v>
      </c>
      <c r="K23" s="1"/>
      <c r="L23" s="1"/>
      <c r="M23" s="1"/>
    </row>
    <row r="24" spans="2:13" x14ac:dyDescent="0.25">
      <c r="B24" s="1"/>
      <c r="C24" s="1"/>
      <c r="D24" s="1"/>
      <c r="E24" s="1"/>
      <c r="F24" s="1"/>
      <c r="G24" s="1"/>
      <c r="H24" s="1"/>
      <c r="I24" s="1"/>
      <c r="J24" s="1"/>
      <c r="K24" s="1"/>
      <c r="L24" s="1"/>
      <c r="M24" s="1"/>
    </row>
    <row r="25" spans="2:13" x14ac:dyDescent="0.25">
      <c r="B25" s="1"/>
      <c r="C25" s="1"/>
      <c r="D25" s="1" t="s">
        <v>19</v>
      </c>
      <c r="E25" s="1"/>
      <c r="F25" s="1"/>
      <c r="G25" s="1"/>
      <c r="H25" s="1"/>
      <c r="I25" s="1"/>
      <c r="J25" s="1"/>
      <c r="K25" s="1"/>
      <c r="L25" s="1"/>
      <c r="M25" s="1"/>
    </row>
    <row r="26" spans="2:13" x14ac:dyDescent="0.25">
      <c r="B26" s="1"/>
      <c r="C26" s="1"/>
      <c r="D26" s="1" t="s">
        <v>18</v>
      </c>
      <c r="E26" s="1"/>
      <c r="F26" s="1"/>
      <c r="G26" s="1"/>
      <c r="H26" s="1"/>
      <c r="I26" s="1"/>
      <c r="J26" s="1"/>
      <c r="K26" s="1"/>
      <c r="L26" s="1"/>
      <c r="M26" s="1"/>
    </row>
    <row r="27" spans="2:13" x14ac:dyDescent="0.25">
      <c r="B27" s="1"/>
      <c r="C27" s="1"/>
      <c r="D27" s="1"/>
      <c r="E27" s="1"/>
      <c r="F27" s="1"/>
      <c r="G27" s="1"/>
      <c r="H27" s="1"/>
      <c r="I27" s="1"/>
      <c r="J27" s="1"/>
      <c r="K27" s="1"/>
      <c r="L27" s="1"/>
      <c r="M27" s="1"/>
    </row>
    <row r="28" spans="2:13" x14ac:dyDescent="0.25">
      <c r="B28" s="23" t="s">
        <v>28</v>
      </c>
      <c r="C28" s="1"/>
      <c r="D28" s="1"/>
      <c r="E28" s="1"/>
      <c r="F28" s="1"/>
      <c r="G28" s="1"/>
      <c r="H28" s="1"/>
      <c r="I28" s="1"/>
      <c r="J28" s="1"/>
      <c r="K28" s="1"/>
      <c r="L28" s="1"/>
      <c r="M28" s="19" t="s">
        <v>27</v>
      </c>
    </row>
  </sheetData>
  <sheetProtection password="C493" sheet="1" objects="1" scenarios="1" selectLockedCells="1"/>
  <mergeCells count="2">
    <mergeCell ref="I15:J15"/>
    <mergeCell ref="I13:J13"/>
  </mergeCells>
  <conditionalFormatting sqref="F9:G9">
    <cfRule type="expression" dxfId="1" priority="2">
      <formula>$H$3="ja"</formula>
    </cfRule>
  </conditionalFormatting>
  <conditionalFormatting sqref="I9">
    <cfRule type="expression" dxfId="0" priority="1">
      <formula>$H$3="ja"</formula>
    </cfRule>
  </conditionalFormatting>
  <dataValidations count="2">
    <dataValidation type="list" allowBlank="1" showInputMessage="1" showErrorMessage="1" sqref="H3">
      <formula1>"ja,nein"</formula1>
    </dataValidation>
    <dataValidation type="custom" allowBlank="1" showInputMessage="1" showErrorMessage="1" sqref="F31">
      <formula1>R2="ja"</formula1>
    </dataValidation>
  </dataValidation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Stadt Frankfurt am Main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Weismann, Jürgen</dc:creator>
  <cp:lastModifiedBy>Weismann, Jürgen</cp:lastModifiedBy>
  <dcterms:created xsi:type="dcterms:W3CDTF">2023-01-02T08:02:10Z</dcterms:created>
  <dcterms:modified xsi:type="dcterms:W3CDTF">2023-01-04T09:00:26Z</dcterms:modified>
</cp:coreProperties>
</file>